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oer\Desktop\stuff\"/>
    </mc:Choice>
  </mc:AlternateContent>
  <xr:revisionPtr revIDLastSave="0" documentId="13_ncr:1_{CD4F7323-380D-4915-91D7-35EF48AC61E3}" xr6:coauthVersionLast="36" xr6:coauthVersionMax="36" xr10:uidLastSave="{00000000-0000-0000-0000-000000000000}"/>
  <bookViews>
    <workbookView xWindow="0" yWindow="0" windowWidth="23535" windowHeight="11580" xr2:uid="{6F474B54-54DF-4327-85BA-5132651E8B90}"/>
  </bookViews>
  <sheets>
    <sheet name="Table B-6 (What if)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7" l="1"/>
  <c r="B37" i="7"/>
  <c r="B42" i="7" s="1"/>
  <c r="D35" i="7"/>
  <c r="E35" i="7" s="1"/>
  <c r="F35" i="7" s="1"/>
  <c r="G35" i="7" s="1"/>
  <c r="H35" i="7" s="1"/>
  <c r="D34" i="7"/>
  <c r="E34" i="7" s="1"/>
  <c r="F34" i="7" s="1"/>
  <c r="G34" i="7" s="1"/>
  <c r="H34" i="7" s="1"/>
  <c r="D33" i="7"/>
  <c r="E33" i="7" s="1"/>
  <c r="F33" i="7" s="1"/>
  <c r="G33" i="7" s="1"/>
  <c r="H33" i="7" s="1"/>
  <c r="E31" i="7"/>
  <c r="F31" i="7" s="1"/>
  <c r="G31" i="7" s="1"/>
  <c r="H31" i="7" s="1"/>
  <c r="C30" i="7"/>
  <c r="D30" i="7" s="1"/>
  <c r="E30" i="7" s="1"/>
  <c r="F30" i="7" s="1"/>
  <c r="G30" i="7" s="1"/>
  <c r="H30" i="7" s="1"/>
  <c r="C29" i="7"/>
  <c r="D29" i="7" s="1"/>
  <c r="C28" i="7"/>
  <c r="D28" i="7" s="1"/>
  <c r="E28" i="7" s="1"/>
  <c r="F28" i="7" s="1"/>
  <c r="G28" i="7" s="1"/>
  <c r="H28" i="7" s="1"/>
  <c r="D27" i="7"/>
  <c r="E27" i="7" s="1"/>
  <c r="F27" i="7" s="1"/>
  <c r="G27" i="7" s="1"/>
  <c r="B25" i="7"/>
  <c r="B38" i="7" s="1"/>
  <c r="C23" i="7"/>
  <c r="D23" i="7" s="1"/>
  <c r="E23" i="7" s="1"/>
  <c r="F23" i="7" s="1"/>
  <c r="G23" i="7" s="1"/>
  <c r="H23" i="7" s="1"/>
  <c r="C22" i="7"/>
  <c r="C25" i="7" s="1"/>
  <c r="C17" i="7"/>
  <c r="D14" i="7"/>
  <c r="E14" i="7" s="1"/>
  <c r="F14" i="7" s="1"/>
  <c r="G14" i="7" s="1"/>
  <c r="H14" i="7" s="1"/>
  <c r="E13" i="7"/>
  <c r="F13" i="7" s="1"/>
  <c r="G13" i="7" s="1"/>
  <c r="H13" i="7" s="1"/>
  <c r="D10" i="7"/>
  <c r="E10" i="7" s="1"/>
  <c r="F10" i="7" s="1"/>
  <c r="G10" i="7" s="1"/>
  <c r="H10" i="7" s="1"/>
  <c r="D9" i="7"/>
  <c r="D17" i="7" s="1"/>
  <c r="H6" i="7"/>
  <c r="G6" i="7"/>
  <c r="F6" i="7"/>
  <c r="E6" i="7"/>
  <c r="D6" i="7"/>
  <c r="C6" i="7"/>
  <c r="B6" i="7"/>
  <c r="B18" i="7" s="1"/>
  <c r="C18" i="7" l="1"/>
  <c r="C38" i="7"/>
  <c r="C40" i="7" s="1"/>
  <c r="E29" i="7"/>
  <c r="F29" i="7" s="1"/>
  <c r="G29" i="7" s="1"/>
  <c r="H29" i="7" s="1"/>
  <c r="D37" i="7"/>
  <c r="D42" i="7" s="1"/>
  <c r="D22" i="7"/>
  <c r="E9" i="7"/>
  <c r="H27" i="7"/>
  <c r="B40" i="7"/>
  <c r="B41" i="7"/>
  <c r="C41" i="7"/>
  <c r="C42" i="7"/>
  <c r="D18" i="7"/>
  <c r="F37" i="7" l="1"/>
  <c r="E37" i="7"/>
  <c r="G37" i="7"/>
  <c r="H37" i="7"/>
  <c r="E17" i="7"/>
  <c r="F9" i="7"/>
  <c r="D25" i="7"/>
  <c r="D38" i="7" s="1"/>
  <c r="E22" i="7"/>
  <c r="D40" i="7"/>
  <c r="D41" i="7"/>
  <c r="F22" i="7" l="1"/>
  <c r="E25" i="7"/>
  <c r="E38" i="7" s="1"/>
  <c r="F17" i="7"/>
  <c r="G9" i="7"/>
  <c r="E42" i="7"/>
  <c r="E18" i="7"/>
  <c r="G22" i="7" l="1"/>
  <c r="F25" i="7"/>
  <c r="F38" i="7" s="1"/>
  <c r="E41" i="7"/>
  <c r="E40" i="7"/>
  <c r="G17" i="7"/>
  <c r="H9" i="7"/>
  <c r="H17" i="7" s="1"/>
  <c r="F42" i="7"/>
  <c r="F18" i="7"/>
  <c r="H22" i="7" l="1"/>
  <c r="H25" i="7" s="1"/>
  <c r="H38" i="7" s="1"/>
  <c r="G25" i="7"/>
  <c r="G38" i="7" s="1"/>
  <c r="F41" i="7"/>
  <c r="F40" i="7"/>
  <c r="H42" i="7"/>
  <c r="H18" i="7"/>
  <c r="G42" i="7"/>
  <c r="G18" i="7"/>
  <c r="G41" i="7" l="1"/>
  <c r="G40" i="7"/>
  <c r="H41" i="7"/>
  <c r="H40" i="7"/>
</calcChain>
</file>

<file path=xl/sharedStrings.xml><?xml version="1.0" encoding="utf-8"?>
<sst xmlns="http://schemas.openxmlformats.org/spreadsheetml/2006/main" count="65" uniqueCount="51">
  <si>
    <t>Item</t>
  </si>
  <si>
    <t>FY26</t>
  </si>
  <si>
    <t>FY27</t>
  </si>
  <si>
    <t>FY28</t>
  </si>
  <si>
    <t>FY29</t>
  </si>
  <si>
    <t>FY30</t>
  </si>
  <si>
    <t>FY31</t>
  </si>
  <si>
    <t>FY32</t>
  </si>
  <si>
    <t>Inflation Rate</t>
  </si>
  <si>
    <t>REVENUES</t>
  </si>
  <si>
    <t>Transition Year</t>
  </si>
  <si>
    <t>Former EDHCSD Revenues to City</t>
  </si>
  <si>
    <t>Property Tax</t>
  </si>
  <si>
    <t>Other GF Revenues (exc. Transfers in)</t>
  </si>
  <si>
    <t>Subtotal EDHCSD Revenues to City</t>
  </si>
  <si>
    <t>New City Revenues</t>
  </si>
  <si>
    <t>Additional Property Tax</t>
  </si>
  <si>
    <t>Sales Tax</t>
  </si>
  <si>
    <t>Transient Occupancy Tax</t>
  </si>
  <si>
    <t>Real Property Transfer Tax</t>
  </si>
  <si>
    <t>Franchise Fees</t>
  </si>
  <si>
    <t>Planning &amp; Building Fees</t>
  </si>
  <si>
    <t>Business Permits</t>
  </si>
  <si>
    <t>Vehicle License Fees</t>
  </si>
  <si>
    <t>Investment Earnings</t>
  </si>
  <si>
    <t>Subtotal New City Revenues</t>
  </si>
  <si>
    <t>Total EDHCSD &amp; New City Revenues</t>
  </si>
  <si>
    <t>EXPENDITURES (exc. Transfers)</t>
  </si>
  <si>
    <t>Former EDHCSD GF Expenditures to City</t>
  </si>
  <si>
    <t>Administration &amp; Finance</t>
  </si>
  <si>
    <t>Parks and Facilities</t>
  </si>
  <si>
    <t>Recreation</t>
  </si>
  <si>
    <t>Subtotal EDHCSD Expenditures to City</t>
  </si>
  <si>
    <t>New City Expenditures</t>
  </si>
  <si>
    <t>Admin/Finance</t>
  </si>
  <si>
    <t>City Attorney (plus CSD Atty cost)</t>
  </si>
  <si>
    <t>City Planning and Engineering</t>
  </si>
  <si>
    <t>City General Plan</t>
  </si>
  <si>
    <t>Permits &amp; Building Inspection</t>
  </si>
  <si>
    <t>Building Code Compliance</t>
  </si>
  <si>
    <t>Police</t>
  </si>
  <si>
    <t>Animal Control</t>
  </si>
  <si>
    <t>Total EDHCSD and New City Expenditures</t>
  </si>
  <si>
    <t>ANNUAL NET SURPLUS (SHORTFALL)</t>
  </si>
  <si>
    <t>Net Surplus (Shortfall) due to EDHCSD</t>
  </si>
  <si>
    <t>Net Surplus (Shortfall) due to City</t>
  </si>
  <si>
    <t>transition</t>
  </si>
  <si>
    <t>begin in 2nd yr</t>
  </si>
  <si>
    <t>Subtotal New City Expenditures</t>
  </si>
  <si>
    <t>Insurance</t>
  </si>
  <si>
    <t>Office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</si>
</sst>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2" fontId="0" fillId="0" borderId="0" xfId="1" applyNumberFormat="1" applyFont="1"/>
    <xf numFmtId="42" fontId="0" fillId="0" borderId="0" xfId="0" applyNumberFormat="1"/>
    <xf numFmtId="0" fontId="4" fillId="0" borderId="0" xfId="0" applyFont="1" applyAlignment="1">
      <alignment horizontal="center"/>
    </xf>
    <xf numFmtId="42" fontId="0" fillId="2" borderId="0" xfId="1" applyNumberFormat="1" applyFont="1" applyFill="1"/>
    <xf numFmtId="42" fontId="0" fillId="0" borderId="0" xfId="1" applyNumberFormat="1" applyFont="1" applyFill="1"/>
    <xf numFmtId="10" fontId="1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7904-4AF6-4947-9DF0-D74E608AB31C}">
  <dimension ref="A1:K42"/>
  <sheetViews>
    <sheetView tabSelected="1" workbookViewId="0">
      <selection activeCell="A44" sqref="A44:XFD52"/>
    </sheetView>
  </sheetViews>
  <sheetFormatPr defaultRowHeight="15" x14ac:dyDescent="0.25"/>
  <cols>
    <col min="1" max="1" width="47.42578125" customWidth="1"/>
    <col min="2" max="8" width="15.7109375" customWidth="1"/>
    <col min="10" max="10" width="14.140625" customWidth="1"/>
    <col min="11" max="11" width="8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t="s">
        <v>8</v>
      </c>
      <c r="K1" s="10">
        <v>3.7999999999999999E-2</v>
      </c>
    </row>
    <row r="2" spans="1:11" x14ac:dyDescent="0.25">
      <c r="A2" s="3" t="s">
        <v>9</v>
      </c>
      <c r="B2" t="s">
        <v>10</v>
      </c>
    </row>
    <row r="3" spans="1:11" x14ac:dyDescent="0.25">
      <c r="A3" s="1" t="s">
        <v>11</v>
      </c>
    </row>
    <row r="4" spans="1:11" x14ac:dyDescent="0.25">
      <c r="A4" t="s">
        <v>12</v>
      </c>
      <c r="B4" s="5">
        <v>8273000</v>
      </c>
      <c r="C4" s="5">
        <v>8407000</v>
      </c>
      <c r="D4" s="5">
        <v>8542000</v>
      </c>
      <c r="E4" s="5">
        <v>8677000</v>
      </c>
      <c r="F4" s="5">
        <v>8811000</v>
      </c>
      <c r="G4" s="5">
        <v>8946000</v>
      </c>
      <c r="H4" s="5">
        <v>9080000</v>
      </c>
    </row>
    <row r="5" spans="1:11" x14ac:dyDescent="0.25">
      <c r="A5" t="s">
        <v>13</v>
      </c>
      <c r="B5" s="5">
        <v>3279000</v>
      </c>
      <c r="C5" s="5">
        <v>3299000</v>
      </c>
      <c r="D5" s="5">
        <v>3319000</v>
      </c>
      <c r="E5" s="5">
        <v>3338000</v>
      </c>
      <c r="F5" s="5">
        <v>3358000</v>
      </c>
      <c r="G5" s="5">
        <v>3378000</v>
      </c>
      <c r="H5" s="5">
        <v>3398000</v>
      </c>
    </row>
    <row r="6" spans="1:11" x14ac:dyDescent="0.25">
      <c r="A6" s="4" t="s">
        <v>14</v>
      </c>
      <c r="B6" s="5">
        <f>B4+B5</f>
        <v>11552000</v>
      </c>
      <c r="C6" s="5">
        <f t="shared" ref="C6:H6" si="0">C4+C5</f>
        <v>11706000</v>
      </c>
      <c r="D6" s="5">
        <f t="shared" si="0"/>
        <v>11861000</v>
      </c>
      <c r="E6" s="5">
        <f t="shared" si="0"/>
        <v>12015000</v>
      </c>
      <c r="F6" s="5">
        <f t="shared" si="0"/>
        <v>12169000</v>
      </c>
      <c r="G6" s="5">
        <f t="shared" si="0"/>
        <v>12324000</v>
      </c>
      <c r="H6" s="5">
        <f t="shared" si="0"/>
        <v>12478000</v>
      </c>
    </row>
    <row r="7" spans="1:11" x14ac:dyDescent="0.25">
      <c r="A7" s="1" t="s">
        <v>15</v>
      </c>
    </row>
    <row r="8" spans="1:11" x14ac:dyDescent="0.25">
      <c r="A8" t="s">
        <v>16</v>
      </c>
      <c r="B8" s="7" t="s">
        <v>46</v>
      </c>
      <c r="C8" s="9">
        <v>8614000</v>
      </c>
      <c r="D8" s="9">
        <v>8703000</v>
      </c>
      <c r="E8" s="9">
        <v>8793000</v>
      </c>
      <c r="F8" s="9">
        <v>8882000</v>
      </c>
      <c r="G8" s="9">
        <v>8972000</v>
      </c>
      <c r="H8" s="9">
        <v>9061000</v>
      </c>
    </row>
    <row r="9" spans="1:11" x14ac:dyDescent="0.25">
      <c r="A9" t="s">
        <v>17</v>
      </c>
      <c r="B9" s="7" t="s">
        <v>46</v>
      </c>
      <c r="C9" s="9">
        <v>3683000</v>
      </c>
      <c r="D9" s="8">
        <f>C9+(C9*$K$1)</f>
        <v>3822954</v>
      </c>
      <c r="E9" s="8">
        <f t="shared" ref="E9:H10" si="1">D9+(D9*$K$1)</f>
        <v>3968226.2519999999</v>
      </c>
      <c r="F9" s="8">
        <f t="shared" si="1"/>
        <v>4119018.8495759997</v>
      </c>
      <c r="G9" s="8">
        <f t="shared" si="1"/>
        <v>4275541.5658598877</v>
      </c>
      <c r="H9" s="8">
        <f t="shared" si="1"/>
        <v>4438012.1453625634</v>
      </c>
    </row>
    <row r="10" spans="1:11" x14ac:dyDescent="0.25">
      <c r="A10" t="s">
        <v>18</v>
      </c>
      <c r="B10" s="7" t="s">
        <v>46</v>
      </c>
      <c r="C10" s="9">
        <v>333000</v>
      </c>
      <c r="D10" s="8">
        <f>C10+(C10*$K$1)</f>
        <v>345654</v>
      </c>
      <c r="E10" s="8">
        <f t="shared" si="1"/>
        <v>358788.85200000001</v>
      </c>
      <c r="F10" s="8">
        <f t="shared" si="1"/>
        <v>372422.82837599999</v>
      </c>
      <c r="G10" s="8">
        <f t="shared" si="1"/>
        <v>386574.89585428801</v>
      </c>
      <c r="H10" s="8">
        <f t="shared" si="1"/>
        <v>401264.74189675099</v>
      </c>
    </row>
    <row r="11" spans="1:11" x14ac:dyDescent="0.25">
      <c r="A11" t="s">
        <v>19</v>
      </c>
      <c r="B11" s="7" t="s">
        <v>46</v>
      </c>
      <c r="C11" s="9">
        <v>664000</v>
      </c>
      <c r="D11" s="9">
        <v>670000</v>
      </c>
      <c r="E11" s="9">
        <v>675000</v>
      </c>
      <c r="F11" s="9">
        <v>681000</v>
      </c>
      <c r="G11" s="9">
        <v>686000</v>
      </c>
      <c r="H11" s="9">
        <v>692000</v>
      </c>
    </row>
    <row r="12" spans="1:11" x14ac:dyDescent="0.25">
      <c r="A12" t="s">
        <v>20</v>
      </c>
      <c r="B12" s="7" t="s">
        <v>46</v>
      </c>
      <c r="C12" s="9">
        <v>399000</v>
      </c>
      <c r="D12" s="9">
        <v>402000</v>
      </c>
      <c r="E12" s="9">
        <v>406000</v>
      </c>
      <c r="F12" s="9">
        <v>410000</v>
      </c>
      <c r="G12" s="9">
        <v>414000</v>
      </c>
      <c r="H12" s="9">
        <v>417000</v>
      </c>
    </row>
    <row r="13" spans="1:11" x14ac:dyDescent="0.25">
      <c r="A13" t="s">
        <v>21</v>
      </c>
      <c r="B13" s="7" t="s">
        <v>46</v>
      </c>
      <c r="C13" s="9">
        <v>1234000</v>
      </c>
      <c r="D13" s="9">
        <v>1516000</v>
      </c>
      <c r="E13" s="8">
        <f>D13+(D13*$K$1)</f>
        <v>1573608</v>
      </c>
      <c r="F13" s="8">
        <f t="shared" ref="F13:H13" si="2">E13+(E13*$K$1)</f>
        <v>1633405.1040000001</v>
      </c>
      <c r="G13" s="8">
        <f t="shared" si="2"/>
        <v>1695474.497952</v>
      </c>
      <c r="H13" s="8">
        <f t="shared" si="2"/>
        <v>1759902.5288741761</v>
      </c>
    </row>
    <row r="14" spans="1:11" x14ac:dyDescent="0.25">
      <c r="A14" t="s">
        <v>22</v>
      </c>
      <c r="B14" s="7" t="s">
        <v>46</v>
      </c>
      <c r="C14" s="9">
        <v>177000</v>
      </c>
      <c r="D14" s="8">
        <f>C14+(C14*$K$1)</f>
        <v>183726</v>
      </c>
      <c r="E14" s="8">
        <f t="shared" ref="E14:H14" si="3">D14+(D14*$K$1)</f>
        <v>190707.58799999999</v>
      </c>
      <c r="F14" s="8">
        <f t="shared" si="3"/>
        <v>197954.476344</v>
      </c>
      <c r="G14" s="8">
        <f t="shared" si="3"/>
        <v>205476.746445072</v>
      </c>
      <c r="H14" s="8">
        <f t="shared" si="3"/>
        <v>213284.86280998474</v>
      </c>
    </row>
    <row r="15" spans="1:11" x14ac:dyDescent="0.25">
      <c r="A15" t="s">
        <v>23</v>
      </c>
      <c r="B15" s="7" t="s">
        <v>46</v>
      </c>
      <c r="C15" s="9">
        <v>18000</v>
      </c>
      <c r="D15" s="9">
        <v>18000</v>
      </c>
      <c r="E15" s="9">
        <v>19000</v>
      </c>
      <c r="F15" s="9">
        <v>19000</v>
      </c>
      <c r="G15" s="9">
        <v>19000</v>
      </c>
      <c r="H15" s="9">
        <v>19000</v>
      </c>
    </row>
    <row r="16" spans="1:11" x14ac:dyDescent="0.25">
      <c r="A16" t="s">
        <v>24</v>
      </c>
      <c r="B16" s="7" t="s">
        <v>46</v>
      </c>
      <c r="C16" s="9">
        <v>62000</v>
      </c>
      <c r="D16" s="9">
        <v>64000</v>
      </c>
      <c r="E16" s="9">
        <v>64000</v>
      </c>
      <c r="F16" s="9">
        <v>64000</v>
      </c>
      <c r="G16" s="9">
        <v>65000</v>
      </c>
      <c r="H16" s="9">
        <v>65000</v>
      </c>
    </row>
    <row r="17" spans="1:11" x14ac:dyDescent="0.25">
      <c r="A17" s="4" t="s">
        <v>25</v>
      </c>
      <c r="B17" s="7" t="s">
        <v>46</v>
      </c>
      <c r="C17" s="9">
        <f>SUM(C8:C16)</f>
        <v>15184000</v>
      </c>
      <c r="D17" s="9">
        <f t="shared" ref="D17:H17" si="4">SUM(D8:D16)</f>
        <v>15725334</v>
      </c>
      <c r="E17" s="9">
        <f t="shared" si="4"/>
        <v>16048330.692</v>
      </c>
      <c r="F17" s="9">
        <f t="shared" si="4"/>
        <v>16378801.258296002</v>
      </c>
      <c r="G17" s="9">
        <f t="shared" si="4"/>
        <v>16719067.706111249</v>
      </c>
      <c r="H17" s="9">
        <f t="shared" si="4"/>
        <v>17066464.278943475</v>
      </c>
      <c r="K17" s="6"/>
    </row>
    <row r="18" spans="1:11" x14ac:dyDescent="0.25">
      <c r="A18" s="1" t="s">
        <v>26</v>
      </c>
      <c r="B18" s="5">
        <f>B6</f>
        <v>11552000</v>
      </c>
      <c r="C18" s="9">
        <f>C6+C17</f>
        <v>26890000</v>
      </c>
      <c r="D18" s="9">
        <f t="shared" ref="D18:H18" si="5">D6+D17</f>
        <v>27586334</v>
      </c>
      <c r="E18" s="9">
        <f t="shared" si="5"/>
        <v>28063330.692000002</v>
      </c>
      <c r="F18" s="9">
        <f t="shared" si="5"/>
        <v>28547801.258296002</v>
      </c>
      <c r="G18" s="9">
        <f t="shared" si="5"/>
        <v>29043067.706111249</v>
      </c>
      <c r="H18" s="9">
        <f t="shared" si="5"/>
        <v>29544464.278943475</v>
      </c>
      <c r="K18" s="6"/>
    </row>
    <row r="20" spans="1:11" x14ac:dyDescent="0.25">
      <c r="A20" s="3" t="s">
        <v>27</v>
      </c>
    </row>
    <row r="21" spans="1:11" x14ac:dyDescent="0.25">
      <c r="A21" s="1" t="s">
        <v>28</v>
      </c>
    </row>
    <row r="22" spans="1:11" x14ac:dyDescent="0.25">
      <c r="A22" t="s">
        <v>29</v>
      </c>
      <c r="B22" s="5">
        <v>2954000</v>
      </c>
      <c r="C22" s="8">
        <f>B22+(B22*$K$1)</f>
        <v>3066252</v>
      </c>
      <c r="D22" s="8">
        <f t="shared" ref="D22:H23" si="6">C22+(C22*$K$1)</f>
        <v>3182769.5759999999</v>
      </c>
      <c r="E22" s="8">
        <f t="shared" si="6"/>
        <v>3303714.8198879999</v>
      </c>
      <c r="F22" s="8">
        <f t="shared" si="6"/>
        <v>3429255.9830437438</v>
      </c>
      <c r="G22" s="8">
        <f t="shared" si="6"/>
        <v>3559567.710399406</v>
      </c>
      <c r="H22" s="8">
        <f t="shared" si="6"/>
        <v>3694831.2833945835</v>
      </c>
    </row>
    <row r="23" spans="1:11" x14ac:dyDescent="0.25">
      <c r="A23" t="s">
        <v>30</v>
      </c>
      <c r="B23" s="5">
        <v>3445000</v>
      </c>
      <c r="C23" s="8">
        <f>B23+(B23*$K$1)</f>
        <v>3575910</v>
      </c>
      <c r="D23" s="8">
        <f t="shared" si="6"/>
        <v>3711794.58</v>
      </c>
      <c r="E23" s="8">
        <f t="shared" si="6"/>
        <v>3852842.77404</v>
      </c>
      <c r="F23" s="8">
        <f t="shared" si="6"/>
        <v>3999250.7994535202</v>
      </c>
      <c r="G23" s="8">
        <f t="shared" si="6"/>
        <v>4151222.3298327541</v>
      </c>
      <c r="H23" s="8">
        <f t="shared" si="6"/>
        <v>4308968.778366399</v>
      </c>
    </row>
    <row r="24" spans="1:11" x14ac:dyDescent="0.25">
      <c r="A24" t="s">
        <v>31</v>
      </c>
      <c r="B24" s="5">
        <v>2076000</v>
      </c>
      <c r="C24" s="9">
        <v>2095000</v>
      </c>
      <c r="D24" s="9">
        <v>2115000</v>
      </c>
      <c r="E24" s="9">
        <v>2134000</v>
      </c>
      <c r="F24" s="9">
        <v>2154000</v>
      </c>
      <c r="G24" s="9">
        <v>2174000</v>
      </c>
      <c r="H24" s="9">
        <v>2199000</v>
      </c>
    </row>
    <row r="25" spans="1:11" x14ac:dyDescent="0.25">
      <c r="A25" s="4" t="s">
        <v>32</v>
      </c>
      <c r="B25" s="5">
        <f>B22+B23+B24</f>
        <v>8475000</v>
      </c>
      <c r="C25" s="5">
        <f t="shared" ref="C25:H25" si="7">C22+C23+C24</f>
        <v>8737162</v>
      </c>
      <c r="D25" s="5">
        <f t="shared" si="7"/>
        <v>9009564.1559999995</v>
      </c>
      <c r="E25" s="5">
        <f t="shared" si="7"/>
        <v>9290557.593928</v>
      </c>
      <c r="F25" s="5">
        <f t="shared" si="7"/>
        <v>9582506.7824972644</v>
      </c>
      <c r="G25" s="5">
        <f t="shared" si="7"/>
        <v>9884790.0402321592</v>
      </c>
      <c r="H25" s="5">
        <f t="shared" si="7"/>
        <v>10202800.061760982</v>
      </c>
    </row>
    <row r="26" spans="1:11" x14ac:dyDescent="0.25">
      <c r="A26" s="1" t="s">
        <v>33</v>
      </c>
    </row>
    <row r="27" spans="1:11" x14ac:dyDescent="0.25">
      <c r="A27" t="s">
        <v>34</v>
      </c>
      <c r="B27" s="5">
        <v>200000</v>
      </c>
      <c r="C27" s="9">
        <v>400000</v>
      </c>
      <c r="D27" s="8">
        <f>C27+(C27*$K$1)</f>
        <v>415200</v>
      </c>
      <c r="E27" s="8">
        <f t="shared" ref="E27:H29" si="8">D27+(D27*$K$1)</f>
        <v>430977.6</v>
      </c>
      <c r="F27" s="8">
        <f t="shared" si="8"/>
        <v>447354.7488</v>
      </c>
      <c r="G27" s="8">
        <f t="shared" si="8"/>
        <v>464354.22925440001</v>
      </c>
      <c r="H27" s="8">
        <f t="shared" si="8"/>
        <v>481999.68996606721</v>
      </c>
    </row>
    <row r="28" spans="1:11" x14ac:dyDescent="0.25">
      <c r="A28" t="s">
        <v>49</v>
      </c>
      <c r="B28" s="9">
        <v>854813</v>
      </c>
      <c r="C28" s="8">
        <f>B28+(B28*$K$1)</f>
        <v>887295.89399999997</v>
      </c>
      <c r="D28" s="8">
        <f t="shared" ref="D28:H31" si="9">C28+(C28*$K$1)</f>
        <v>921013.13797199994</v>
      </c>
      <c r="E28" s="8">
        <f t="shared" si="8"/>
        <v>956011.63721493597</v>
      </c>
      <c r="F28" s="8">
        <f t="shared" si="8"/>
        <v>992340.07942910353</v>
      </c>
      <c r="G28" s="8">
        <f t="shared" si="8"/>
        <v>1030049.0024474094</v>
      </c>
      <c r="H28" s="8">
        <f t="shared" si="8"/>
        <v>1069190.8645404109</v>
      </c>
    </row>
    <row r="29" spans="1:11" x14ac:dyDescent="0.25">
      <c r="A29" t="s">
        <v>50</v>
      </c>
      <c r="B29" s="9">
        <v>105000</v>
      </c>
      <c r="C29" s="8">
        <f>B29+(B29*$K$1)</f>
        <v>108990</v>
      </c>
      <c r="D29" s="8">
        <f t="shared" si="9"/>
        <v>113131.62</v>
      </c>
      <c r="E29" s="8">
        <f t="shared" si="8"/>
        <v>117430.62156</v>
      </c>
      <c r="F29" s="8">
        <f t="shared" si="8"/>
        <v>121892.98517928</v>
      </c>
      <c r="G29" s="8">
        <f t="shared" si="8"/>
        <v>126524.91861609265</v>
      </c>
      <c r="H29" s="8">
        <f t="shared" si="8"/>
        <v>131332.86552350418</v>
      </c>
    </row>
    <row r="30" spans="1:11" x14ac:dyDescent="0.25">
      <c r="A30" t="s">
        <v>35</v>
      </c>
      <c r="B30" s="5">
        <v>300000</v>
      </c>
      <c r="C30" s="8">
        <f>B30+(B30*$K$1)</f>
        <v>311400</v>
      </c>
      <c r="D30" s="8">
        <f t="shared" si="9"/>
        <v>323233.2</v>
      </c>
      <c r="E30" s="8">
        <f t="shared" si="9"/>
        <v>335516.06160000002</v>
      </c>
      <c r="F30" s="8">
        <f t="shared" si="9"/>
        <v>348265.67194080004</v>
      </c>
      <c r="G30" s="8">
        <f t="shared" si="9"/>
        <v>361499.76747455046</v>
      </c>
      <c r="H30" s="8">
        <f t="shared" si="9"/>
        <v>375236.75863858336</v>
      </c>
    </row>
    <row r="31" spans="1:11" x14ac:dyDescent="0.25">
      <c r="A31" t="s">
        <v>36</v>
      </c>
      <c r="B31" s="7" t="s">
        <v>46</v>
      </c>
      <c r="C31" s="5">
        <v>420000</v>
      </c>
      <c r="D31" s="5">
        <v>840000</v>
      </c>
      <c r="E31" s="8">
        <f>D31+(D31*$K$1)</f>
        <v>871920</v>
      </c>
      <c r="F31" s="8">
        <f t="shared" si="9"/>
        <v>905052.96</v>
      </c>
      <c r="G31" s="8">
        <f t="shared" si="9"/>
        <v>939444.97248</v>
      </c>
      <c r="H31" s="8">
        <f t="shared" si="9"/>
        <v>975143.88143424003</v>
      </c>
    </row>
    <row r="32" spans="1:11" x14ac:dyDescent="0.25">
      <c r="A32" t="s">
        <v>37</v>
      </c>
      <c r="B32" s="7" t="s">
        <v>47</v>
      </c>
      <c r="C32" s="5">
        <v>100000</v>
      </c>
      <c r="D32" s="5">
        <v>100000</v>
      </c>
      <c r="E32" s="5">
        <v>100000</v>
      </c>
      <c r="F32" s="5">
        <v>100000</v>
      </c>
      <c r="G32" s="5">
        <v>100000</v>
      </c>
      <c r="H32" s="5">
        <v>100000</v>
      </c>
    </row>
    <row r="33" spans="1:8" x14ac:dyDescent="0.25">
      <c r="A33" t="s">
        <v>38</v>
      </c>
      <c r="B33" s="7" t="s">
        <v>46</v>
      </c>
      <c r="C33" s="9">
        <v>1147000</v>
      </c>
      <c r="D33" s="8">
        <f>C33+(C33*$K$1)</f>
        <v>1190586</v>
      </c>
      <c r="E33" s="8">
        <f t="shared" ref="E33:H35" si="10">D33+(D33*$K$1)</f>
        <v>1235828.2679999999</v>
      </c>
      <c r="F33" s="8">
        <f t="shared" si="10"/>
        <v>1282789.7421839999</v>
      </c>
      <c r="G33" s="8">
        <f t="shared" si="10"/>
        <v>1331535.7523869919</v>
      </c>
      <c r="H33" s="8">
        <f t="shared" si="10"/>
        <v>1382134.1109776977</v>
      </c>
    </row>
    <row r="34" spans="1:8" x14ac:dyDescent="0.25">
      <c r="A34" t="s">
        <v>39</v>
      </c>
      <c r="B34" s="7" t="s">
        <v>46</v>
      </c>
      <c r="C34" s="9">
        <v>275000</v>
      </c>
      <c r="D34" s="8">
        <f>C34+(C34*$K$1)</f>
        <v>285450</v>
      </c>
      <c r="E34" s="8">
        <f t="shared" si="10"/>
        <v>296297.09999999998</v>
      </c>
      <c r="F34" s="8">
        <f t="shared" si="10"/>
        <v>307556.3898</v>
      </c>
      <c r="G34" s="8">
        <f t="shared" si="10"/>
        <v>319243.53261240001</v>
      </c>
      <c r="H34" s="8">
        <f t="shared" si="10"/>
        <v>331374.78685167123</v>
      </c>
    </row>
    <row r="35" spans="1:8" x14ac:dyDescent="0.25">
      <c r="A35" t="s">
        <v>40</v>
      </c>
      <c r="B35" s="7" t="s">
        <v>46</v>
      </c>
      <c r="C35" s="9">
        <v>12500000</v>
      </c>
      <c r="D35" s="8">
        <f>C35+(C35*$K$1)</f>
        <v>12975000</v>
      </c>
      <c r="E35" s="8">
        <f t="shared" si="10"/>
        <v>13468050</v>
      </c>
      <c r="F35" s="8">
        <f t="shared" si="10"/>
        <v>13979835.9</v>
      </c>
      <c r="G35" s="8">
        <f t="shared" si="10"/>
        <v>14511069.6642</v>
      </c>
      <c r="H35" s="8">
        <f t="shared" si="10"/>
        <v>15062490.3114396</v>
      </c>
    </row>
    <row r="36" spans="1:8" x14ac:dyDescent="0.25">
      <c r="A36" t="s">
        <v>41</v>
      </c>
      <c r="B36" s="7" t="s">
        <v>46</v>
      </c>
      <c r="C36" s="9">
        <v>598000</v>
      </c>
      <c r="D36" s="9">
        <v>604000</v>
      </c>
      <c r="E36" s="9">
        <v>609000</v>
      </c>
      <c r="F36" s="9">
        <v>615000</v>
      </c>
      <c r="G36" s="9">
        <v>621000</v>
      </c>
      <c r="H36" s="9">
        <v>626000</v>
      </c>
    </row>
    <row r="37" spans="1:8" x14ac:dyDescent="0.25">
      <c r="A37" s="4" t="s">
        <v>48</v>
      </c>
      <c r="B37" s="6">
        <f>B27+B30</f>
        <v>500000</v>
      </c>
      <c r="C37" s="6">
        <f>SUM(C27:C36)</f>
        <v>16747685.893999999</v>
      </c>
      <c r="D37" s="6">
        <f t="shared" ref="D37:H37" si="11">SUM(D27:D36)</f>
        <v>17767613.957972001</v>
      </c>
      <c r="E37" s="6">
        <f t="shared" si="11"/>
        <v>18421031.288374934</v>
      </c>
      <c r="F37" s="6">
        <f t="shared" si="11"/>
        <v>19100088.477333184</v>
      </c>
      <c r="G37" s="6">
        <f t="shared" si="11"/>
        <v>19804721.839471847</v>
      </c>
      <c r="H37" s="6">
        <f t="shared" si="11"/>
        <v>20534903.269371774</v>
      </c>
    </row>
    <row r="38" spans="1:8" x14ac:dyDescent="0.25">
      <c r="A38" s="1" t="s">
        <v>42</v>
      </c>
      <c r="B38" s="6">
        <f>B25+B37</f>
        <v>8975000</v>
      </c>
      <c r="C38" s="6">
        <f t="shared" ref="C38:H38" si="12">C25+C37</f>
        <v>25484847.894000001</v>
      </c>
      <c r="D38" s="6">
        <f t="shared" si="12"/>
        <v>26777178.113972001</v>
      </c>
      <c r="E38" s="6">
        <f t="shared" si="12"/>
        <v>27711588.882302932</v>
      </c>
      <c r="F38" s="6">
        <f t="shared" si="12"/>
        <v>28682595.259830449</v>
      </c>
      <c r="G38" s="6">
        <f t="shared" si="12"/>
        <v>29689511.879704006</v>
      </c>
      <c r="H38" s="6">
        <f t="shared" si="12"/>
        <v>30737703.331132755</v>
      </c>
    </row>
    <row r="40" spans="1:8" x14ac:dyDescent="0.25">
      <c r="A40" s="1" t="s">
        <v>43</v>
      </c>
      <c r="B40" s="6">
        <f>B18-B38</f>
        <v>2577000</v>
      </c>
      <c r="C40" s="6">
        <f t="shared" ref="C40:H40" si="13">C18-C38</f>
        <v>1405152.1059999987</v>
      </c>
      <c r="D40" s="6">
        <f t="shared" si="13"/>
        <v>809155.88602799922</v>
      </c>
      <c r="E40" s="6">
        <f t="shared" si="13"/>
        <v>351741.80969706923</v>
      </c>
      <c r="F40" s="6">
        <f t="shared" si="13"/>
        <v>-134794.00153444707</v>
      </c>
      <c r="G40" s="6">
        <f t="shared" si="13"/>
        <v>-646444.17359275743</v>
      </c>
      <c r="H40" s="6">
        <f t="shared" si="13"/>
        <v>-1193239.0521892793</v>
      </c>
    </row>
    <row r="41" spans="1:8" x14ac:dyDescent="0.25">
      <c r="A41" s="4" t="s">
        <v>44</v>
      </c>
      <c r="B41" s="6">
        <f>B18-B25</f>
        <v>3077000</v>
      </c>
      <c r="C41" s="6">
        <f t="shared" ref="C41:H41" si="14">C18-C25</f>
        <v>18152838</v>
      </c>
      <c r="D41" s="6">
        <f t="shared" si="14"/>
        <v>18576769.844000001</v>
      </c>
      <c r="E41" s="6">
        <f t="shared" si="14"/>
        <v>18772773.098072</v>
      </c>
      <c r="F41" s="6">
        <f t="shared" si="14"/>
        <v>18965294.475798737</v>
      </c>
      <c r="G41" s="6">
        <f t="shared" si="14"/>
        <v>19158277.665879089</v>
      </c>
      <c r="H41" s="6">
        <f t="shared" si="14"/>
        <v>19341664.217182495</v>
      </c>
    </row>
    <row r="42" spans="1:8" x14ac:dyDescent="0.25">
      <c r="A42" s="4" t="s">
        <v>45</v>
      </c>
      <c r="B42" s="6">
        <f>0-B37</f>
        <v>-500000</v>
      </c>
      <c r="C42" s="6">
        <f>C17-C37</f>
        <v>-1563685.8939999994</v>
      </c>
      <c r="D42" s="6">
        <f t="shared" ref="D42:H42" si="15">D17-D37</f>
        <v>-2042279.9579720013</v>
      </c>
      <c r="E42" s="6">
        <f t="shared" si="15"/>
        <v>-2372700.5963749345</v>
      </c>
      <c r="F42" s="6">
        <f t="shared" si="15"/>
        <v>-2721287.2190371826</v>
      </c>
      <c r="G42" s="6">
        <f t="shared" si="15"/>
        <v>-3085654.1333605982</v>
      </c>
      <c r="H42" s="6">
        <f t="shared" si="15"/>
        <v>-3468438.9904282987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B-6 (What if)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Doernhoefer</dc:creator>
  <cp:lastModifiedBy>Mark Doernhoefer</cp:lastModifiedBy>
  <dcterms:created xsi:type="dcterms:W3CDTF">2025-04-12T22:25:44Z</dcterms:created>
  <dcterms:modified xsi:type="dcterms:W3CDTF">2025-05-07T19:49:34Z</dcterms:modified>
</cp:coreProperties>
</file>